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88671632c3a462f/Desktop/Partner Portal Information/"/>
    </mc:Choice>
  </mc:AlternateContent>
  <xr:revisionPtr revIDLastSave="0" documentId="8_{74B0605C-1151-4C0B-BCDF-A00189291A98}" xr6:coauthVersionLast="47" xr6:coauthVersionMax="47" xr10:uidLastSave="{00000000-0000-0000-0000-000000000000}"/>
  <bookViews>
    <workbookView xWindow="-28920" yWindow="-120" windowWidth="29040" windowHeight="15720" tabRatio="144" xr2:uid="{2A228384-0707-4B37-B88B-51EC1F310040}"/>
  </bookViews>
  <sheets>
    <sheet name="Calculator" sheetId="2" r:id="rId1"/>
    <sheet name="MAS036" sheetId="1" r:id="rId2"/>
    <sheet name="MAS036 (2)" sheetId="3" state="hidden" r:id="rId3"/>
  </sheets>
  <definedNames>
    <definedName name="No_or_Yes">'MAS036'!$A$24:$A$25</definedName>
    <definedName name="Yes_or_No">'MAS036'!$A$24:$A$26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G9" i="1"/>
  <c r="H9" i="1" s="1"/>
  <c r="G8" i="1"/>
  <c r="H8" i="1" s="1"/>
  <c r="G7" i="1"/>
  <c r="H7" i="1" s="1"/>
  <c r="G23" i="1"/>
  <c r="H23" i="1" s="1"/>
  <c r="G22" i="1"/>
  <c r="H22" i="1" s="1"/>
  <c r="M5" i="1"/>
  <c r="M6" i="1"/>
  <c r="M7" i="1"/>
  <c r="M8" i="1"/>
  <c r="M9" i="1"/>
  <c r="M10" i="1"/>
  <c r="M11" i="1"/>
  <c r="M12" i="1"/>
  <c r="M13" i="1"/>
  <c r="M4" i="1"/>
  <c r="H8" i="3"/>
  <c r="B5" i="3"/>
  <c r="M15" i="1" l="1"/>
  <c r="G12" i="1"/>
  <c r="M16" i="1" l="1"/>
  <c r="A2" i="2"/>
  <c r="G24" i="1"/>
  <c r="H24" i="1" l="1"/>
  <c r="M17" i="1"/>
  <c r="M28" i="1" s="1"/>
  <c r="K2" i="2" s="1"/>
  <c r="F2" i="2"/>
</calcChain>
</file>

<file path=xl/sharedStrings.xml><?xml version="1.0" encoding="utf-8"?>
<sst xmlns="http://schemas.openxmlformats.org/spreadsheetml/2006/main" count="70" uniqueCount="57">
  <si>
    <t>Value of your Sensitive Data on the Dark web</t>
  </si>
  <si>
    <t>Downtime Cost if hit with Ransomware</t>
  </si>
  <si>
    <t>Risidual Risk Cost</t>
  </si>
  <si>
    <t>Step 1</t>
  </si>
  <si>
    <t>Step 2</t>
  </si>
  <si>
    <t>Step 3</t>
  </si>
  <si>
    <t>Provide Information about Assets and Employees</t>
  </si>
  <si>
    <t>Provide Estimates of quantity of Sensitive Data on your network</t>
  </si>
  <si>
    <t>Answer these Questions to Calculate your Risidual Risk</t>
  </si>
  <si>
    <t>Number of Computers</t>
  </si>
  <si>
    <t>Number of Bank Accounts</t>
  </si>
  <si>
    <t>Do you perform Data Sensitivity Scanning</t>
  </si>
  <si>
    <t>No</t>
  </si>
  <si>
    <t>Number of Employees</t>
  </si>
  <si>
    <t>Number of Driver Licenses</t>
  </si>
  <si>
    <t>Do you have Vuln. Mgmt In place</t>
  </si>
  <si>
    <t>Number of Social Security Numbers</t>
  </si>
  <si>
    <t>Have You established Secure Configurations</t>
  </si>
  <si>
    <t>Have you deployed Ransomware protection</t>
  </si>
  <si>
    <t>Do you engage Phishing Simulations</t>
  </si>
  <si>
    <t>Do you have any threat feeds</t>
  </si>
  <si>
    <t>Any Breach Detection In place</t>
  </si>
  <si>
    <t>Any vendor risk mgmt programs</t>
  </si>
  <si>
    <t>Any 3rd Party Risks Assessments</t>
  </si>
  <si>
    <t>Do you have any Cyber Ins.</t>
  </si>
  <si>
    <t>Scost_id</t>
  </si>
  <si>
    <t>Sname</t>
  </si>
  <si>
    <t>Scost</t>
  </si>
  <si>
    <t>Social Security Numbers</t>
  </si>
  <si>
    <t>Drivers License</t>
  </si>
  <si>
    <t>bank Accounts</t>
  </si>
  <si>
    <t>BA</t>
  </si>
  <si>
    <t>DL</t>
  </si>
  <si>
    <t>SSN</t>
  </si>
  <si>
    <t>Total</t>
  </si>
  <si>
    <t>DTCost_ID</t>
  </si>
  <si>
    <t>DTName</t>
  </si>
  <si>
    <t>DTCost</t>
  </si>
  <si>
    <t>Sub</t>
  </si>
  <si>
    <t>Per Asset Resumption Cost</t>
  </si>
  <si>
    <t>Average Days of downtime</t>
  </si>
  <si>
    <t>Breakdown</t>
  </si>
  <si>
    <t>Per Employee daily Loss</t>
  </si>
  <si>
    <t>Target Resumption</t>
  </si>
  <si>
    <t>Yes or No</t>
  </si>
  <si>
    <t>Employee loss</t>
  </si>
  <si>
    <t>Yes</t>
  </si>
  <si>
    <t>Daily Loss</t>
  </si>
  <si>
    <t>Outcome</t>
  </si>
  <si>
    <t>Per Asset Cost for Resumption:</t>
  </si>
  <si>
    <t>16.2 days of Down time</t>
  </si>
  <si>
    <t>AGH</t>
  </si>
  <si>
    <t>Technology Restore</t>
  </si>
  <si>
    <t>Technology Down time 21 days</t>
  </si>
  <si>
    <t>SSN Value on the Dark web</t>
  </si>
  <si>
    <t>Daily Loss per Employee</t>
  </si>
  <si>
    <t>Total SSN at 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</si>
</sst>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&quot;$&quot;#,##0.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5" fontId="0" fillId="0" borderId="0" xfId="0" applyNumberFormat="1"/>
    <xf numFmtId="2" fontId="0" fillId="0" borderId="0" xfId="0" applyNumberFormat="1"/>
    <xf numFmtId="4" fontId="0" fillId="0" borderId="0" xfId="0" applyNumberFormat="1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3" fontId="0" fillId="0" borderId="0" xfId="0" applyNumberFormat="1"/>
    <xf numFmtId="166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8467</xdr:colOff>
      <xdr:row>12</xdr:row>
      <xdr:rowOff>156632</xdr:rowOff>
    </xdr:from>
    <xdr:to>
      <xdr:col>5</xdr:col>
      <xdr:colOff>50800</xdr:colOff>
      <xdr:row>14</xdr:row>
      <xdr:rowOff>59266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2670452-BE01-43CB-A449-5B90BCE1D488}"/>
            </a:ext>
          </a:extLst>
        </xdr:cNvPr>
        <xdr:cNvSpPr/>
      </xdr:nvSpPr>
      <xdr:spPr>
        <a:xfrm>
          <a:off x="2777067" y="2230965"/>
          <a:ext cx="651933" cy="2921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8467</xdr:colOff>
      <xdr:row>12</xdr:row>
      <xdr:rowOff>139700</xdr:rowOff>
    </xdr:from>
    <xdr:to>
      <xdr:col>10</xdr:col>
      <xdr:colOff>50800</xdr:colOff>
      <xdr:row>14</xdr:row>
      <xdr:rowOff>67733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651AA2FD-F8B2-49C3-A1A2-C25A05C2A67D}"/>
            </a:ext>
          </a:extLst>
        </xdr:cNvPr>
        <xdr:cNvSpPr/>
      </xdr:nvSpPr>
      <xdr:spPr>
        <a:xfrm>
          <a:off x="6443134" y="2214033"/>
          <a:ext cx="651933" cy="317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106680</xdr:colOff>
      <xdr:row>17</xdr:row>
      <xdr:rowOff>259080</xdr:rowOff>
    </xdr:from>
    <xdr:to>
      <xdr:col>9</xdr:col>
      <xdr:colOff>271285</xdr:colOff>
      <xdr:row>21</xdr:row>
      <xdr:rowOff>164594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680FAF-8B8A-4043-97FE-91C72FA3D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4046220"/>
          <a:ext cx="6595885" cy="1124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DBE8-B66F-4C64-BFD8-E991C5A41CB6}">
  <dimension ref="A1:R25"/>
  <sheetViews>
    <sheetView showGridLines="0" tabSelected="1" zoomScaleNormal="100" workbookViewId="0">
      <selection activeCell="O14" sqref="O14"/>
    </sheetView>
  </sheetViews>
  <sheetFormatPr defaultRowHeight="14.5" x14ac:dyDescent="0.35"/>
  <cols>
    <col min="4" max="4" width="13.7265625" customWidth="1"/>
    <col min="7" max="7" width="13.7265625" customWidth="1"/>
    <col min="9" max="9" width="13.1796875" customWidth="1"/>
    <col min="12" max="12" width="16.81640625" customWidth="1"/>
    <col min="14" max="14" width="18.54296875" customWidth="1"/>
    <col min="15" max="15" width="32.1796875" customWidth="1"/>
    <col min="16" max="16" width="24.26953125" customWidth="1"/>
    <col min="17" max="17" width="14.26953125" customWidth="1"/>
    <col min="18" max="18" width="15.26953125" customWidth="1"/>
    <col min="19" max="19" width="14.1796875" customWidth="1"/>
  </cols>
  <sheetData>
    <row r="1" spans="1:18" ht="15" thickBot="1" x14ac:dyDescent="0.4">
      <c r="A1" s="18" t="s">
        <v>0</v>
      </c>
      <c r="B1" s="19"/>
      <c r="C1" s="19"/>
      <c r="D1" s="20"/>
      <c r="F1" s="18" t="s">
        <v>1</v>
      </c>
      <c r="G1" s="19"/>
      <c r="H1" s="19"/>
      <c r="I1" s="20"/>
      <c r="K1" s="18" t="s">
        <v>2</v>
      </c>
      <c r="L1" s="19"/>
      <c r="M1" s="19"/>
      <c r="N1" s="20"/>
      <c r="R1" s="1"/>
    </row>
    <row r="2" spans="1:18" x14ac:dyDescent="0.35">
      <c r="A2" s="9">
        <f>'MAS036'!G12</f>
        <v>21000</v>
      </c>
      <c r="B2" s="10"/>
      <c r="C2" s="10"/>
      <c r="D2" s="11"/>
      <c r="F2" s="9">
        <f>'MAS036'!G24</f>
        <v>178800</v>
      </c>
      <c r="G2" s="10"/>
      <c r="H2" s="10"/>
      <c r="I2" s="11"/>
      <c r="K2" s="9">
        <f>'MAS036'!M28</f>
        <v>178800</v>
      </c>
      <c r="L2" s="10"/>
      <c r="M2" s="10"/>
      <c r="N2" s="11"/>
    </row>
    <row r="3" spans="1:18" x14ac:dyDescent="0.35">
      <c r="A3" s="12"/>
      <c r="B3" s="13"/>
      <c r="C3" s="13"/>
      <c r="D3" s="14"/>
      <c r="F3" s="12"/>
      <c r="G3" s="13"/>
      <c r="H3" s="13"/>
      <c r="I3" s="14"/>
      <c r="K3" s="12"/>
      <c r="L3" s="13"/>
      <c r="M3" s="13"/>
      <c r="N3" s="14"/>
    </row>
    <row r="4" spans="1:18" x14ac:dyDescent="0.35">
      <c r="A4" s="12"/>
      <c r="B4" s="13"/>
      <c r="C4" s="13"/>
      <c r="D4" s="14"/>
      <c r="F4" s="12"/>
      <c r="G4" s="13"/>
      <c r="H4" s="13"/>
      <c r="I4" s="14"/>
      <c r="K4" s="12"/>
      <c r="L4" s="13"/>
      <c r="M4" s="13"/>
      <c r="N4" s="14"/>
    </row>
    <row r="5" spans="1:18" x14ac:dyDescent="0.35">
      <c r="A5" s="12"/>
      <c r="B5" s="13"/>
      <c r="C5" s="13"/>
      <c r="D5" s="14"/>
      <c r="F5" s="12"/>
      <c r="G5" s="13"/>
      <c r="H5" s="13"/>
      <c r="I5" s="14"/>
      <c r="K5" s="12"/>
      <c r="L5" s="13"/>
      <c r="M5" s="13"/>
      <c r="N5" s="14"/>
    </row>
    <row r="6" spans="1:18" x14ac:dyDescent="0.35">
      <c r="A6" s="12"/>
      <c r="B6" s="13"/>
      <c r="C6" s="13"/>
      <c r="D6" s="14"/>
      <c r="F6" s="12"/>
      <c r="G6" s="13"/>
      <c r="H6" s="13"/>
      <c r="I6" s="14"/>
      <c r="K6" s="12"/>
      <c r="L6" s="13"/>
      <c r="M6" s="13"/>
      <c r="N6" s="14"/>
    </row>
    <row r="7" spans="1:18" x14ac:dyDescent="0.35">
      <c r="A7" s="12"/>
      <c r="B7" s="13"/>
      <c r="C7" s="13"/>
      <c r="D7" s="14"/>
      <c r="F7" s="12"/>
      <c r="G7" s="13"/>
      <c r="H7" s="13"/>
      <c r="I7" s="14"/>
      <c r="K7" s="12"/>
      <c r="L7" s="13"/>
      <c r="M7" s="13"/>
      <c r="N7" s="14"/>
    </row>
    <row r="8" spans="1:18" x14ac:dyDescent="0.35">
      <c r="A8" s="12"/>
      <c r="B8" s="13"/>
      <c r="C8" s="13"/>
      <c r="D8" s="14"/>
      <c r="F8" s="12"/>
      <c r="G8" s="13"/>
      <c r="H8" s="13"/>
      <c r="I8" s="14"/>
      <c r="K8" s="12"/>
      <c r="L8" s="13"/>
      <c r="M8" s="13"/>
      <c r="N8" s="14"/>
    </row>
    <row r="9" spans="1:18" ht="15" thickBot="1" x14ac:dyDescent="0.4">
      <c r="A9" s="15"/>
      <c r="B9" s="16"/>
      <c r="C9" s="16"/>
      <c r="D9" s="17"/>
      <c r="F9" s="15"/>
      <c r="G9" s="16"/>
      <c r="H9" s="16"/>
      <c r="I9" s="17"/>
      <c r="K9" s="15"/>
      <c r="L9" s="16"/>
      <c r="M9" s="16"/>
      <c r="N9" s="17"/>
    </row>
    <row r="10" spans="1:18" ht="11.5" customHeight="1" x14ac:dyDescent="0.35">
      <c r="A10" s="8"/>
      <c r="B10" s="8"/>
      <c r="C10" s="8"/>
      <c r="D10" s="8"/>
      <c r="F10" s="8"/>
      <c r="G10" s="8"/>
      <c r="H10" s="8"/>
      <c r="I10" s="8"/>
      <c r="K10" s="8"/>
      <c r="L10" s="8"/>
      <c r="M10" s="8"/>
      <c r="N10" s="8"/>
    </row>
    <row r="11" spans="1:18" ht="15" thickBot="1" x14ac:dyDescent="0.4">
      <c r="A11" s="41" t="s">
        <v>3</v>
      </c>
      <c r="B11" s="41"/>
      <c r="C11" s="41"/>
      <c r="D11" s="41"/>
      <c r="F11" s="41" t="s">
        <v>4</v>
      </c>
      <c r="G11" s="41"/>
      <c r="H11" s="41"/>
      <c r="I11" s="41"/>
      <c r="K11" s="41" t="s">
        <v>5</v>
      </c>
      <c r="L11" s="41"/>
      <c r="M11" s="41"/>
      <c r="N11" s="41"/>
    </row>
    <row r="12" spans="1:18" x14ac:dyDescent="0.35">
      <c r="A12" s="25" t="s">
        <v>6</v>
      </c>
      <c r="B12" s="26"/>
      <c r="C12" s="26"/>
      <c r="D12" s="27"/>
      <c r="F12" s="25" t="s">
        <v>7</v>
      </c>
      <c r="G12" s="26"/>
      <c r="H12" s="26"/>
      <c r="I12" s="27"/>
      <c r="K12" s="25" t="s">
        <v>8</v>
      </c>
      <c r="L12" s="26"/>
      <c r="M12" s="26"/>
      <c r="N12" s="27"/>
    </row>
    <row r="13" spans="1:18" ht="15" thickBot="1" x14ac:dyDescent="0.4">
      <c r="A13" s="28"/>
      <c r="B13" s="29"/>
      <c r="C13" s="29"/>
      <c r="D13" s="30"/>
      <c r="F13" s="28"/>
      <c r="G13" s="29"/>
      <c r="H13" s="29"/>
      <c r="I13" s="30"/>
      <c r="K13" s="28"/>
      <c r="L13" s="29"/>
      <c r="M13" s="29"/>
      <c r="N13" s="30"/>
    </row>
    <row r="14" spans="1:18" ht="15" thickBot="1" x14ac:dyDescent="0.4"/>
    <row r="15" spans="1:18" ht="31.15" customHeight="1" thickBot="1" x14ac:dyDescent="0.4">
      <c r="A15" s="31" t="s">
        <v>9</v>
      </c>
      <c r="B15" s="32"/>
      <c r="C15" s="33">
        <v>75</v>
      </c>
      <c r="D15" s="34"/>
      <c r="F15" s="31" t="s">
        <v>10</v>
      </c>
      <c r="G15" s="32"/>
      <c r="H15" s="33">
        <v>3500</v>
      </c>
      <c r="I15" s="34"/>
      <c r="K15" s="39" t="s">
        <v>11</v>
      </c>
      <c r="L15" s="40"/>
      <c r="M15" s="33" t="s">
        <v>12</v>
      </c>
      <c r="N15" s="34"/>
    </row>
    <row r="16" spans="1:18" ht="30.65" customHeight="1" thickBot="1" x14ac:dyDescent="0.4">
      <c r="A16" s="35" t="s">
        <v>13</v>
      </c>
      <c r="B16" s="36"/>
      <c r="C16" s="37">
        <v>100</v>
      </c>
      <c r="D16" s="38"/>
      <c r="F16" s="35" t="s">
        <v>14</v>
      </c>
      <c r="G16" s="36"/>
      <c r="H16" s="37">
        <v>0</v>
      </c>
      <c r="I16" s="38"/>
      <c r="K16" s="39" t="s">
        <v>15</v>
      </c>
      <c r="L16" s="40"/>
      <c r="M16" s="33" t="s">
        <v>12</v>
      </c>
      <c r="N16" s="34"/>
    </row>
    <row r="17" spans="6:17" ht="34.9" customHeight="1" thickBot="1" x14ac:dyDescent="0.4">
      <c r="F17" s="21" t="s">
        <v>16</v>
      </c>
      <c r="G17" s="22"/>
      <c r="H17" s="23">
        <v>0</v>
      </c>
      <c r="I17" s="24"/>
      <c r="K17" s="39" t="s">
        <v>17</v>
      </c>
      <c r="L17" s="40"/>
      <c r="M17" s="33" t="s">
        <v>12</v>
      </c>
      <c r="N17" s="34"/>
    </row>
    <row r="18" spans="6:17" ht="36" customHeight="1" thickBot="1" x14ac:dyDescent="0.4">
      <c r="K18" s="39" t="s">
        <v>18</v>
      </c>
      <c r="L18" s="40"/>
      <c r="M18" s="33" t="s">
        <v>12</v>
      </c>
      <c r="N18" s="34"/>
      <c r="Q18" s="6"/>
    </row>
    <row r="19" spans="6:17" ht="30" customHeight="1" thickBot="1" x14ac:dyDescent="0.4">
      <c r="K19" s="39" t="s">
        <v>19</v>
      </c>
      <c r="L19" s="40"/>
      <c r="M19" s="33" t="s">
        <v>12</v>
      </c>
      <c r="N19" s="34"/>
      <c r="Q19" s="7"/>
    </row>
    <row r="20" spans="6:17" ht="15" thickBot="1" x14ac:dyDescent="0.4">
      <c r="K20" s="39" t="s">
        <v>20</v>
      </c>
      <c r="L20" s="40"/>
      <c r="M20" s="33" t="s">
        <v>12</v>
      </c>
      <c r="N20" s="34"/>
      <c r="Q20" s="7"/>
    </row>
    <row r="21" spans="6:17" ht="15" thickBot="1" x14ac:dyDescent="0.4">
      <c r="K21" s="39" t="s">
        <v>21</v>
      </c>
      <c r="L21" s="40"/>
      <c r="M21" s="33" t="s">
        <v>12</v>
      </c>
      <c r="N21" s="34"/>
    </row>
    <row r="22" spans="6:17" ht="28.15" customHeight="1" thickBot="1" x14ac:dyDescent="0.4">
      <c r="K22" s="39" t="s">
        <v>22</v>
      </c>
      <c r="L22" s="40"/>
      <c r="M22" s="33" t="s">
        <v>12</v>
      </c>
      <c r="N22" s="34"/>
    </row>
    <row r="23" spans="6:17" ht="23.5" customHeight="1" thickBot="1" x14ac:dyDescent="0.4">
      <c r="K23" s="39" t="s">
        <v>23</v>
      </c>
      <c r="L23" s="40"/>
      <c r="M23" s="33" t="s">
        <v>12</v>
      </c>
      <c r="N23" s="34"/>
    </row>
    <row r="24" spans="6:17" ht="25.15" customHeight="1" x14ac:dyDescent="0.35">
      <c r="K24" s="39" t="s">
        <v>24</v>
      </c>
      <c r="L24" s="40"/>
      <c r="M24" s="33" t="s">
        <v>12</v>
      </c>
      <c r="N24" s="34"/>
    </row>
    <row r="25" spans="6:17" ht="14.5" customHeight="1" x14ac:dyDescent="0.35"/>
  </sheetData>
  <mergeCells count="42">
    <mergeCell ref="A11:D11"/>
    <mergeCell ref="F11:I11"/>
    <mergeCell ref="K11:N11"/>
    <mergeCell ref="K24:L24"/>
    <mergeCell ref="M24:N24"/>
    <mergeCell ref="K21:L21"/>
    <mergeCell ref="M21:N21"/>
    <mergeCell ref="K22:L22"/>
    <mergeCell ref="M22:N22"/>
    <mergeCell ref="K23:L23"/>
    <mergeCell ref="M23:N23"/>
    <mergeCell ref="K18:L18"/>
    <mergeCell ref="M18:N18"/>
    <mergeCell ref="K19:L19"/>
    <mergeCell ref="M19:N19"/>
    <mergeCell ref="K20:L20"/>
    <mergeCell ref="M20:N20"/>
    <mergeCell ref="K12:N13"/>
    <mergeCell ref="K15:L15"/>
    <mergeCell ref="M15:N15"/>
    <mergeCell ref="K16:L16"/>
    <mergeCell ref="M16:N16"/>
    <mergeCell ref="K17:L17"/>
    <mergeCell ref="M17:N17"/>
    <mergeCell ref="F17:G17"/>
    <mergeCell ref="H17:I17"/>
    <mergeCell ref="A12:D13"/>
    <mergeCell ref="F12:I13"/>
    <mergeCell ref="F15:G15"/>
    <mergeCell ref="H15:I15"/>
    <mergeCell ref="F16:G16"/>
    <mergeCell ref="H16:I16"/>
    <mergeCell ref="A15:B15"/>
    <mergeCell ref="A16:B16"/>
    <mergeCell ref="C15:D15"/>
    <mergeCell ref="C16:D16"/>
    <mergeCell ref="A2:D9"/>
    <mergeCell ref="F2:I9"/>
    <mergeCell ref="K2:N9"/>
    <mergeCell ref="A1:D1"/>
    <mergeCell ref="F1:I1"/>
    <mergeCell ref="K1:N1"/>
  </mergeCells>
  <dataValidations count="1">
    <dataValidation type="list" allowBlank="1" showInputMessage="1" showErrorMessage="1" sqref="M15:N24" xr:uid="{32A537D6-0AE4-40E4-AFBF-A3E0B6D90D9D}">
      <formula1>No_or_Yes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D1F8-C7CE-4393-A626-3B849B57C467}">
  <dimension ref="A1:M28"/>
  <sheetViews>
    <sheetView workbookViewId="0">
      <selection activeCell="O22" sqref="O22"/>
    </sheetView>
  </sheetViews>
  <sheetFormatPr defaultRowHeight="14.5" x14ac:dyDescent="0.35"/>
  <cols>
    <col min="1" max="1" width="33" customWidth="1"/>
    <col min="2" max="2" width="26.26953125" customWidth="1"/>
    <col min="3" max="3" width="8.81640625" style="2"/>
    <col min="6" max="6" width="16.453125" bestFit="1" customWidth="1"/>
    <col min="7" max="7" width="12.453125" style="5" customWidth="1"/>
    <col min="8" max="8" width="9.26953125" customWidth="1"/>
    <col min="12" max="12" width="12.81640625" customWidth="1"/>
    <col min="13" max="13" width="9.1796875" customWidth="1"/>
  </cols>
  <sheetData>
    <row r="1" spans="1:13" x14ac:dyDescent="0.35">
      <c r="A1" t="s">
        <v>25</v>
      </c>
      <c r="B1" s="1" t="s">
        <v>26</v>
      </c>
      <c r="C1" s="2" t="s">
        <v>27</v>
      </c>
    </row>
    <row r="2" spans="1:13" x14ac:dyDescent="0.35">
      <c r="A2">
        <v>1</v>
      </c>
      <c r="B2" t="s">
        <v>28</v>
      </c>
      <c r="C2" s="2">
        <v>5</v>
      </c>
    </row>
    <row r="3" spans="1:13" x14ac:dyDescent="0.35">
      <c r="A3">
        <v>2</v>
      </c>
      <c r="B3" t="s">
        <v>29</v>
      </c>
      <c r="C3" s="2">
        <v>5.92</v>
      </c>
      <c r="H3" s="5"/>
    </row>
    <row r="4" spans="1:13" x14ac:dyDescent="0.35">
      <c r="A4">
        <v>3</v>
      </c>
      <c r="B4" t="s">
        <v>30</v>
      </c>
      <c r="C4" s="2">
        <v>6</v>
      </c>
      <c r="H4" s="5"/>
      <c r="L4">
        <v>1</v>
      </c>
      <c r="M4">
        <f>IF(Calculator!M15 = "Yes", 1, 0)</f>
        <v>0</v>
      </c>
    </row>
    <row r="5" spans="1:13" x14ac:dyDescent="0.35">
      <c r="H5" s="5"/>
      <c r="L5">
        <v>2</v>
      </c>
      <c r="M5">
        <f>IF(Calculator!M16 = "Yes", 1, 0)</f>
        <v>0</v>
      </c>
    </row>
    <row r="6" spans="1:13" x14ac:dyDescent="0.35">
      <c r="H6" s="5"/>
      <c r="L6">
        <v>3</v>
      </c>
      <c r="M6">
        <f>IF(Calculator!M17 = "Yes", 1, 0)</f>
        <v>0</v>
      </c>
    </row>
    <row r="7" spans="1:13" x14ac:dyDescent="0.35">
      <c r="B7" s="1"/>
      <c r="F7" t="s">
        <v>31</v>
      </c>
      <c r="G7" s="5">
        <f>Calculator!H15</f>
        <v>3500</v>
      </c>
      <c r="H7" s="5">
        <f>SUM(G7*C4)</f>
        <v>21000</v>
      </c>
      <c r="L7">
        <v>4</v>
      </c>
      <c r="M7">
        <f>IF(Calculator!M18 = "Yes", 1, 0)</f>
        <v>0</v>
      </c>
    </row>
    <row r="8" spans="1:13" x14ac:dyDescent="0.35">
      <c r="F8" t="s">
        <v>32</v>
      </c>
      <c r="G8" s="5">
        <f>Calculator!H16</f>
        <v>0</v>
      </c>
      <c r="H8" s="5">
        <f>SUM(G8*C3)</f>
        <v>0</v>
      </c>
      <c r="L8">
        <v>5</v>
      </c>
      <c r="M8">
        <f>IF(Calculator!M19 = "Yes", 1, 0)</f>
        <v>0</v>
      </c>
    </row>
    <row r="9" spans="1:13" x14ac:dyDescent="0.35">
      <c r="F9" t="s">
        <v>33</v>
      </c>
      <c r="G9" s="5">
        <f>Calculator!H17</f>
        <v>0</v>
      </c>
      <c r="H9" s="5">
        <f>SUM(G9*C4)</f>
        <v>0</v>
      </c>
      <c r="L9">
        <v>6</v>
      </c>
      <c r="M9">
        <f>IF(Calculator!M20 = "Yes", 1, 0)</f>
        <v>0</v>
      </c>
    </row>
    <row r="10" spans="1:13" x14ac:dyDescent="0.35">
      <c r="H10" s="5"/>
      <c r="L10">
        <v>7</v>
      </c>
      <c r="M10">
        <f>IF(Calculator!M21 = "Yes", 1, 0)</f>
        <v>0</v>
      </c>
    </row>
    <row r="11" spans="1:13" x14ac:dyDescent="0.35">
      <c r="H11" s="5"/>
      <c r="L11">
        <v>8</v>
      </c>
      <c r="M11">
        <f>IF(Calculator!M22 = "Yes", 1, 0)</f>
        <v>0</v>
      </c>
    </row>
    <row r="12" spans="1:13" x14ac:dyDescent="0.35">
      <c r="F12" t="s">
        <v>34</v>
      </c>
      <c r="G12" s="4">
        <f>SUM(H7:H9)</f>
        <v>21000</v>
      </c>
      <c r="L12">
        <v>9</v>
      </c>
      <c r="M12">
        <f>IF(Calculator!M23 = "Yes", 1, 0)</f>
        <v>0</v>
      </c>
    </row>
    <row r="13" spans="1:13" x14ac:dyDescent="0.35">
      <c r="B13" s="2"/>
      <c r="L13">
        <v>10</v>
      </c>
      <c r="M13">
        <f>IF(Calculator!M24 = "Yes", 1, 0)</f>
        <v>0</v>
      </c>
    </row>
    <row r="15" spans="1:13" x14ac:dyDescent="0.35">
      <c r="A15" t="s">
        <v>35</v>
      </c>
      <c r="B15" t="s">
        <v>36</v>
      </c>
      <c r="C15" s="2" t="s">
        <v>37</v>
      </c>
      <c r="K15" t="s">
        <v>38</v>
      </c>
      <c r="L15" t="s">
        <v>34</v>
      </c>
      <c r="M15">
        <f>SUM(M4:M13)</f>
        <v>0</v>
      </c>
    </row>
    <row r="16" spans="1:13" x14ac:dyDescent="0.35">
      <c r="A16">
        <v>1</v>
      </c>
      <c r="B16" t="s">
        <v>39</v>
      </c>
      <c r="C16" s="5">
        <v>1924</v>
      </c>
      <c r="K16" t="s">
        <v>34</v>
      </c>
      <c r="L16" t="s">
        <v>34</v>
      </c>
      <c r="M16">
        <f>SUM(10-M15)</f>
        <v>10</v>
      </c>
    </row>
    <row r="17" spans="1:13" x14ac:dyDescent="0.35">
      <c r="A17">
        <v>2</v>
      </c>
      <c r="B17" t="s">
        <v>40</v>
      </c>
      <c r="C17" s="5">
        <v>21</v>
      </c>
      <c r="L17" t="s">
        <v>41</v>
      </c>
      <c r="M17">
        <f>SUM(G24/L13)</f>
        <v>17880</v>
      </c>
    </row>
    <row r="18" spans="1:13" x14ac:dyDescent="0.35">
      <c r="A18">
        <v>3</v>
      </c>
      <c r="B18" t="s">
        <v>42</v>
      </c>
      <c r="C18" s="5">
        <v>135</v>
      </c>
    </row>
    <row r="19" spans="1:13" x14ac:dyDescent="0.35">
      <c r="C19" s="5"/>
    </row>
    <row r="20" spans="1:13" x14ac:dyDescent="0.35">
      <c r="C20" s="5"/>
    </row>
    <row r="21" spans="1:13" x14ac:dyDescent="0.35">
      <c r="C21" s="5"/>
      <c r="K21">
        <v>1</v>
      </c>
      <c r="L21">
        <v>50</v>
      </c>
      <c r="M21" s="6">
        <v>10000</v>
      </c>
    </row>
    <row r="22" spans="1:13" x14ac:dyDescent="0.35">
      <c r="C22" s="5"/>
      <c r="F22" t="s">
        <v>43</v>
      </c>
      <c r="G22" s="5">
        <f>Calculator!C15</f>
        <v>75</v>
      </c>
      <c r="H22">
        <f>SUM(G22*C16)</f>
        <v>144300</v>
      </c>
      <c r="K22">
        <v>51</v>
      </c>
      <c r="L22">
        <v>175</v>
      </c>
      <c r="M22" s="6">
        <v>20000</v>
      </c>
    </row>
    <row r="23" spans="1:13" x14ac:dyDescent="0.35">
      <c r="A23" t="s">
        <v>44</v>
      </c>
      <c r="C23" s="5"/>
      <c r="F23" t="s">
        <v>45</v>
      </c>
      <c r="G23" s="5">
        <f>Calculator!C16</f>
        <v>100</v>
      </c>
      <c r="H23">
        <f>SUM(G23*C18)</f>
        <v>13500</v>
      </c>
      <c r="K23">
        <v>176</v>
      </c>
      <c r="L23">
        <v>500</v>
      </c>
      <c r="M23" s="6">
        <v>30000</v>
      </c>
    </row>
    <row r="24" spans="1:13" x14ac:dyDescent="0.35">
      <c r="A24" t="s">
        <v>46</v>
      </c>
      <c r="C24" s="5"/>
      <c r="F24" t="s">
        <v>47</v>
      </c>
      <c r="G24" s="5">
        <f>IF(G12 &gt; 0, SUM(H22:H23)+G12,0)</f>
        <v>178800</v>
      </c>
      <c r="H24">
        <f>SUM(G24/C17)</f>
        <v>8514.2857142857138</v>
      </c>
      <c r="K24">
        <v>501</v>
      </c>
      <c r="L24">
        <v>99999999</v>
      </c>
      <c r="M24" s="6">
        <v>50000</v>
      </c>
    </row>
    <row r="25" spans="1:13" x14ac:dyDescent="0.35">
      <c r="A25" t="s">
        <v>12</v>
      </c>
      <c r="C25" s="5"/>
    </row>
    <row r="26" spans="1:13" x14ac:dyDescent="0.35">
      <c r="C26" s="5"/>
      <c r="L26" t="s">
        <v>48</v>
      </c>
      <c r="M26">
        <f>IF(AND(Calculator!C16&gt;0,Calculator!C16&lt;='MAS036'!L21),'MAS036'!M21,IF(AND(Calculator!C16&gt;'MAS036'!K22,Calculator!C16&lt;='MAS036'!L22),'MAS036'!M22,IF(AND(Calculator!C16&gt;'MAS036'!K23,Calculator!C16&lt;='MAS036'!L23),'MAS036'!M23,IF(AND(Calculator!C16&gt;'MAS036'!K24,Calculator!C16&lt;='MAS036'!L24),'MAS036'!M24,0))))</f>
        <v>20000</v>
      </c>
    </row>
    <row r="27" spans="1:13" x14ac:dyDescent="0.35">
      <c r="C27" s="5"/>
    </row>
    <row r="28" spans="1:13" x14ac:dyDescent="0.35">
      <c r="M28">
        <f>IF(M15 = 10,M26,SUM('MAS036'!M17*'MAS036'!M16))</f>
        <v>178800</v>
      </c>
    </row>
  </sheetData>
  <sortState xmlns:xlrd2="http://schemas.microsoft.com/office/spreadsheetml/2017/richdata2" ref="A2:C2">
    <sortCondition sortBy="cellColor" ref="A2:A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E6B4-82C8-4A88-97A8-E3DC3A68E548}">
  <dimension ref="A1:H11"/>
  <sheetViews>
    <sheetView workbookViewId="0">
      <selection activeCell="B1" sqref="B1"/>
    </sheetView>
  </sheetViews>
  <sheetFormatPr defaultRowHeight="14.5" x14ac:dyDescent="0.35"/>
  <cols>
    <col min="1" max="1" width="28" bestFit="1" customWidth="1"/>
    <col min="2" max="2" width="26.26953125" customWidth="1"/>
  </cols>
  <sheetData>
    <row r="1" spans="1:8" x14ac:dyDescent="0.35">
      <c r="A1" t="s">
        <v>49</v>
      </c>
      <c r="B1" s="1">
        <v>1924</v>
      </c>
    </row>
    <row r="2" spans="1:8" x14ac:dyDescent="0.35">
      <c r="G2" t="s">
        <v>50</v>
      </c>
    </row>
    <row r="3" spans="1:8" x14ac:dyDescent="0.35">
      <c r="A3" t="s">
        <v>51</v>
      </c>
      <c r="B3">
        <v>146</v>
      </c>
    </row>
    <row r="5" spans="1:8" x14ac:dyDescent="0.35">
      <c r="A5" t="s">
        <v>52</v>
      </c>
      <c r="B5" s="1">
        <f>SUM(B1*146)</f>
        <v>280904</v>
      </c>
      <c r="G5" t="s">
        <v>53</v>
      </c>
    </row>
    <row r="7" spans="1:8" x14ac:dyDescent="0.35">
      <c r="A7" t="s">
        <v>54</v>
      </c>
      <c r="B7">
        <v>1.67</v>
      </c>
      <c r="G7" s="3">
        <v>1968.50393700787</v>
      </c>
    </row>
    <row r="8" spans="1:8" x14ac:dyDescent="0.35">
      <c r="G8" t="s">
        <v>55</v>
      </c>
      <c r="H8" s="4">
        <f>SUM(G7/21)</f>
        <v>93.738282714660471</v>
      </c>
    </row>
    <row r="9" spans="1:8" x14ac:dyDescent="0.35">
      <c r="A9" t="s">
        <v>56</v>
      </c>
      <c r="B9">
        <v>210620</v>
      </c>
    </row>
    <row r="11" spans="1:8" x14ac:dyDescent="0.35">
      <c r="B11" s="2">
        <v>0.83333000000000002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Calculator</vt:lpstr>
      <vt:lpstr>MAS036</vt:lpstr>
      <vt:lpstr>MAS036 (2)</vt:lpstr>
      <vt:lpstr>No_or_Yes</vt:lpstr>
      <vt:lpstr>Yes_or_No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DSLLAP01</dc:creator>
  <cp:keywords/>
  <dc:description/>
  <cp:lastModifiedBy>Oliver Downward</cp:lastModifiedBy>
  <cp:revision/>
  <dcterms:created xsi:type="dcterms:W3CDTF">2021-06-12T14:41:05Z</dcterms:created>
  <dcterms:modified xsi:type="dcterms:W3CDTF">2022-11-04T17:37:48Z</dcterms:modified>
  <cp:category/>
  <cp:contentStatus/>
</cp:coreProperties>
</file>